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<sst xmlns="http://schemas.openxmlformats.org/spreadsheetml/2006/main" count="123" uniqueCount="59">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</sst>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14.5</c:v>
                </c:pt>
                <c:pt idx="1">
                  <c:v>14.9</c:v>
                </c:pt>
                <c:pt idx="2">
                  <c:v>15.1</c:v>
                </c:pt>
                <c:pt idx="3">
                  <c:v>18.7</c:v>
                </c:pt>
                <c:pt idx="4">
                  <c:v>21.8</c:v>
                </c:pt>
                <c:pt idx="5">
                  <c:v>21.5</c:v>
                </c:pt>
                <c:pt idx="6">
                  <c:v>22.9</c:v>
                </c:pt>
                <c:pt idx="7">
                  <c:v>26.9</c:v>
                </c:pt>
                <c:pt idx="8">
                  <c:v>25.6</c:v>
                </c:pt>
                <c:pt idx="9">
                  <c:v>18.100000000000001</c:v>
                </c:pt>
                <c:pt idx="10">
                  <c:v>16.600000000000001</c:v>
                </c:pt>
                <c:pt idx="11">
                  <c:v>22.9</c:v>
                </c:pt>
                <c:pt idx="12">
                  <c:v>17</c:v>
                </c:pt>
                <c:pt idx="13">
                  <c:v>15.5</c:v>
                </c:pt>
                <c:pt idx="14">
                  <c:v>17.399999999999999</c:v>
                </c:pt>
                <c:pt idx="15">
                  <c:v>17.2</c:v>
                </c:pt>
                <c:pt idx="16">
                  <c:v>19.100000000000001</c:v>
                </c:pt>
                <c:pt idx="17">
                  <c:v>15</c:v>
                </c:pt>
                <c:pt idx="18">
                  <c:v>18.399999999999999</c:v>
                </c:pt>
                <c:pt idx="19">
                  <c:v>18.399999999999999</c:v>
                </c:pt>
                <c:pt idx="20">
                  <c:v>18</c:v>
                </c:pt>
                <c:pt idx="21">
                  <c:v>16.8</c:v>
                </c:pt>
                <c:pt idx="22">
                  <c:v>18.600000000000001</c:v>
                </c:pt>
                <c:pt idx="23">
                  <c:v>18.5</c:v>
                </c:pt>
                <c:pt idx="24">
                  <c:v>13.2</c:v>
                </c:pt>
                <c:pt idx="25">
                  <c:v>15.3</c:v>
                </c:pt>
                <c:pt idx="26">
                  <c:v>20.2</c:v>
                </c:pt>
                <c:pt idx="27">
                  <c:v>19.8</c:v>
                </c:pt>
                <c:pt idx="28">
                  <c:v>19.100000000000001</c:v>
                </c:pt>
                <c:pt idx="29">
                  <c:v>19</c:v>
                </c:pt>
                <c:pt idx="30">
                  <c:v>15.1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1.9</c:v>
                </c:pt>
                <c:pt idx="1">
                  <c:v>10.4</c:v>
                </c:pt>
                <c:pt idx="2">
                  <c:v>4</c:v>
                </c:pt>
                <c:pt idx="3">
                  <c:v>2.1</c:v>
                </c:pt>
                <c:pt idx="4">
                  <c:v>4</c:v>
                </c:pt>
                <c:pt idx="5">
                  <c:v>5.4</c:v>
                </c:pt>
                <c:pt idx="6">
                  <c:v>9.5</c:v>
                </c:pt>
                <c:pt idx="7">
                  <c:v>11.8</c:v>
                </c:pt>
                <c:pt idx="8">
                  <c:v>11.9</c:v>
                </c:pt>
                <c:pt idx="9">
                  <c:v>12.3</c:v>
                </c:pt>
                <c:pt idx="10">
                  <c:v>11.6</c:v>
                </c:pt>
                <c:pt idx="11">
                  <c:v>10.4</c:v>
                </c:pt>
                <c:pt idx="12">
                  <c:v>9.6999999999999993</c:v>
                </c:pt>
                <c:pt idx="13">
                  <c:v>5.4</c:v>
                </c:pt>
                <c:pt idx="14">
                  <c:v>3.5</c:v>
                </c:pt>
                <c:pt idx="15">
                  <c:v>4.5999999999999996</c:v>
                </c:pt>
                <c:pt idx="16">
                  <c:v>4.9000000000000004</c:v>
                </c:pt>
                <c:pt idx="17">
                  <c:v>10.6</c:v>
                </c:pt>
                <c:pt idx="18">
                  <c:v>9.6</c:v>
                </c:pt>
                <c:pt idx="19">
                  <c:v>12</c:v>
                </c:pt>
                <c:pt idx="20">
                  <c:v>11.8</c:v>
                </c:pt>
                <c:pt idx="21">
                  <c:v>8.5</c:v>
                </c:pt>
                <c:pt idx="22">
                  <c:v>6.4</c:v>
                </c:pt>
                <c:pt idx="23">
                  <c:v>7</c:v>
                </c:pt>
                <c:pt idx="24">
                  <c:v>6.9</c:v>
                </c:pt>
                <c:pt idx="25">
                  <c:v>8.6999999999999993</c:v>
                </c:pt>
                <c:pt idx="26">
                  <c:v>4.7</c:v>
                </c:pt>
                <c:pt idx="27">
                  <c:v>7.4</c:v>
                </c:pt>
                <c:pt idx="28">
                  <c:v>7</c:v>
                </c:pt>
                <c:pt idx="29">
                  <c:v>10.5</c:v>
                </c:pt>
                <c:pt idx="30">
                  <c:v>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49056"/>
        <c:axId val="83950976"/>
      </c:lineChart>
      <c:catAx>
        <c:axId val="8394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95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95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949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0.25</c:v>
                </c:pt>
                <c:pt idx="1">
                  <c:v>4.5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</c:v>
                </c:pt>
                <c:pt idx="7">
                  <c:v>1.5</c:v>
                </c:pt>
                <c:pt idx="8">
                  <c:v>1</c:v>
                </c:pt>
                <c:pt idx="9">
                  <c:v>23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13.5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2.5</c:v>
                </c:pt>
                <c:pt idx="22">
                  <c:v>0</c:v>
                </c:pt>
                <c:pt idx="23">
                  <c:v>0</c:v>
                </c:pt>
                <c:pt idx="24">
                  <c:v>0.75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06624"/>
        <c:axId val="84121088"/>
      </c:barChart>
      <c:catAx>
        <c:axId val="8410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2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21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06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10.9</c:v>
                </c:pt>
                <c:pt idx="1">
                  <c:v>14.3</c:v>
                </c:pt>
                <c:pt idx="2">
                  <c:v>11.2</c:v>
                </c:pt>
                <c:pt idx="3">
                  <c:v>13</c:v>
                </c:pt>
                <c:pt idx="4">
                  <c:v>15.6</c:v>
                </c:pt>
                <c:pt idx="5">
                  <c:v>14.3</c:v>
                </c:pt>
                <c:pt idx="6">
                  <c:v>13.8</c:v>
                </c:pt>
                <c:pt idx="7">
                  <c:v>20.7</c:v>
                </c:pt>
                <c:pt idx="8">
                  <c:v>16.399999999999999</c:v>
                </c:pt>
                <c:pt idx="9">
                  <c:v>13.1</c:v>
                </c:pt>
                <c:pt idx="10">
                  <c:v>13.5</c:v>
                </c:pt>
                <c:pt idx="11">
                  <c:v>15.5</c:v>
                </c:pt>
                <c:pt idx="12">
                  <c:v>11.9</c:v>
                </c:pt>
                <c:pt idx="13">
                  <c:v>8.6999999999999993</c:v>
                </c:pt>
                <c:pt idx="14">
                  <c:v>11.7</c:v>
                </c:pt>
                <c:pt idx="15">
                  <c:v>10.8</c:v>
                </c:pt>
                <c:pt idx="16">
                  <c:v>15.1</c:v>
                </c:pt>
                <c:pt idx="17">
                  <c:v>12.1</c:v>
                </c:pt>
                <c:pt idx="18">
                  <c:v>13.9</c:v>
                </c:pt>
                <c:pt idx="19">
                  <c:v>14.3</c:v>
                </c:pt>
                <c:pt idx="20">
                  <c:v>14.8</c:v>
                </c:pt>
                <c:pt idx="21">
                  <c:v>14.6</c:v>
                </c:pt>
                <c:pt idx="22">
                  <c:v>13.5</c:v>
                </c:pt>
                <c:pt idx="23">
                  <c:v>13.8</c:v>
                </c:pt>
                <c:pt idx="24">
                  <c:v>9.6</c:v>
                </c:pt>
                <c:pt idx="25">
                  <c:v>12.3</c:v>
                </c:pt>
                <c:pt idx="26">
                  <c:v>14.9</c:v>
                </c:pt>
                <c:pt idx="27">
                  <c:v>15</c:v>
                </c:pt>
                <c:pt idx="28">
                  <c:v>13.8</c:v>
                </c:pt>
                <c:pt idx="29">
                  <c:v>11.4</c:v>
                </c:pt>
                <c:pt idx="30">
                  <c:v>13.3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63456"/>
        <c:axId val="84565376"/>
      </c:lineChart>
      <c:catAx>
        <c:axId val="8456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56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56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5634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74</c:v>
                </c:pt>
                <c:pt idx="1">
                  <c:v>90</c:v>
                </c:pt>
                <c:pt idx="2">
                  <c:v>62</c:v>
                </c:pt>
                <c:pt idx="3">
                  <c:v>64</c:v>
                </c:pt>
                <c:pt idx="4">
                  <c:v>85</c:v>
                </c:pt>
                <c:pt idx="5">
                  <c:v>90</c:v>
                </c:pt>
                <c:pt idx="6">
                  <c:v>90</c:v>
                </c:pt>
                <c:pt idx="7">
                  <c:v>86</c:v>
                </c:pt>
                <c:pt idx="8">
                  <c:v>95</c:v>
                </c:pt>
                <c:pt idx="9">
                  <c:v>99</c:v>
                </c:pt>
                <c:pt idx="10">
                  <c:v>95</c:v>
                </c:pt>
                <c:pt idx="11">
                  <c:v>85</c:v>
                </c:pt>
                <c:pt idx="12">
                  <c:v>83</c:v>
                </c:pt>
                <c:pt idx="13">
                  <c:v>80</c:v>
                </c:pt>
                <c:pt idx="14">
                  <c:v>89</c:v>
                </c:pt>
                <c:pt idx="15">
                  <c:v>88</c:v>
                </c:pt>
                <c:pt idx="16">
                  <c:v>70</c:v>
                </c:pt>
                <c:pt idx="17">
                  <c:v>99</c:v>
                </c:pt>
                <c:pt idx="18">
                  <c:v>90</c:v>
                </c:pt>
                <c:pt idx="19">
                  <c:v>95</c:v>
                </c:pt>
                <c:pt idx="20">
                  <c:v>95</c:v>
                </c:pt>
                <c:pt idx="21">
                  <c:v>79</c:v>
                </c:pt>
                <c:pt idx="22">
                  <c:v>90</c:v>
                </c:pt>
                <c:pt idx="23">
                  <c:v>90</c:v>
                </c:pt>
                <c:pt idx="24">
                  <c:v>94</c:v>
                </c:pt>
                <c:pt idx="25">
                  <c:v>83</c:v>
                </c:pt>
                <c:pt idx="26">
                  <c:v>80</c:v>
                </c:pt>
                <c:pt idx="27">
                  <c:v>85</c:v>
                </c:pt>
                <c:pt idx="28">
                  <c:v>85</c:v>
                </c:pt>
                <c:pt idx="29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6336"/>
        <c:axId val="86775296"/>
      </c:lineChart>
      <c:catAx>
        <c:axId val="8460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7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7752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606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1024.9000000000001</c:v>
                </c:pt>
                <c:pt idx="1">
                  <c:v>1015.2</c:v>
                </c:pt>
                <c:pt idx="2">
                  <c:v>1023.4</c:v>
                </c:pt>
                <c:pt idx="3">
                  <c:v>1024.5999999999999</c:v>
                </c:pt>
                <c:pt idx="4">
                  <c:v>1019.1</c:v>
                </c:pt>
                <c:pt idx="5">
                  <c:v>1006.4</c:v>
                </c:pt>
                <c:pt idx="6">
                  <c:v>1006.7</c:v>
                </c:pt>
                <c:pt idx="7">
                  <c:v>1008.4</c:v>
                </c:pt>
                <c:pt idx="8">
                  <c:v>1006.7</c:v>
                </c:pt>
                <c:pt idx="9">
                  <c:v>1006.5</c:v>
                </c:pt>
                <c:pt idx="10">
                  <c:v>1004.2</c:v>
                </c:pt>
                <c:pt idx="11">
                  <c:v>1003.9</c:v>
                </c:pt>
                <c:pt idx="12">
                  <c:v>1010.6</c:v>
                </c:pt>
                <c:pt idx="13">
                  <c:v>1019.4</c:v>
                </c:pt>
                <c:pt idx="14">
                  <c:v>1021.6</c:v>
                </c:pt>
                <c:pt idx="15">
                  <c:v>1020.8</c:v>
                </c:pt>
                <c:pt idx="16">
                  <c:v>1015.4</c:v>
                </c:pt>
                <c:pt idx="17">
                  <c:v>1000.8</c:v>
                </c:pt>
                <c:pt idx="18">
                  <c:v>1010.3</c:v>
                </c:pt>
                <c:pt idx="19">
                  <c:v>1011.7</c:v>
                </c:pt>
                <c:pt idx="20">
                  <c:v>1004.4</c:v>
                </c:pt>
                <c:pt idx="21">
                  <c:v>1005.5</c:v>
                </c:pt>
                <c:pt idx="22">
                  <c:v>1017</c:v>
                </c:pt>
                <c:pt idx="23">
                  <c:v>1021.4</c:v>
                </c:pt>
                <c:pt idx="24">
                  <c:v>1018.2</c:v>
                </c:pt>
                <c:pt idx="25">
                  <c:v>1015.3</c:v>
                </c:pt>
                <c:pt idx="26">
                  <c:v>1017.2</c:v>
                </c:pt>
                <c:pt idx="27">
                  <c:v>1015.1</c:v>
                </c:pt>
                <c:pt idx="28">
                  <c:v>1013.7</c:v>
                </c:pt>
                <c:pt idx="29" formatCode="0.0">
                  <c:v>1023.1</c:v>
                </c:pt>
                <c:pt idx="30" formatCode="0.0">
                  <c:v>1022.5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95776"/>
        <c:axId val="86797696"/>
      </c:lineChart>
      <c:catAx>
        <c:axId val="8679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9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79769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95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3</c:v>
                </c:pt>
                <c:pt idx="1">
                  <c:v>6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18656"/>
        <c:axId val="86920192"/>
      </c:radarChart>
      <c:catAx>
        <c:axId val="869186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20192"/>
        <c:crosses val="autoZero"/>
        <c:auto val="0"/>
        <c:lblAlgn val="ctr"/>
        <c:lblOffset val="100"/>
        <c:noMultiLvlLbl val="0"/>
      </c:catAx>
      <c:valAx>
        <c:axId val="869201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91865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B4" sqref="B4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6">
        <v>5.16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14.5</v>
      </c>
      <c r="D5" s="2">
        <v>1.9</v>
      </c>
      <c r="E5" s="2">
        <v>10.9</v>
      </c>
      <c r="F5" s="2">
        <v>8.8000000000000007</v>
      </c>
      <c r="G5" s="2">
        <v>74</v>
      </c>
      <c r="H5" s="2">
        <v>1024.9000000000001</v>
      </c>
      <c r="I5" s="2" t="s">
        <v>10</v>
      </c>
      <c r="J5" s="2">
        <v>3</v>
      </c>
      <c r="K5" s="2">
        <v>5</v>
      </c>
      <c r="L5" s="2" t="s">
        <v>33</v>
      </c>
      <c r="M5" s="2">
        <v>0.25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14.9</v>
      </c>
      <c r="D6" s="2">
        <v>10.4</v>
      </c>
      <c r="E6" s="2">
        <v>14.3</v>
      </c>
      <c r="F6" s="2">
        <v>13.4</v>
      </c>
      <c r="G6" s="2">
        <v>90</v>
      </c>
      <c r="H6" s="2">
        <v>1015.2</v>
      </c>
      <c r="I6" s="2" t="s">
        <v>10</v>
      </c>
      <c r="J6" s="2">
        <v>3</v>
      </c>
      <c r="K6" s="2">
        <v>5</v>
      </c>
      <c r="L6" s="2" t="s">
        <v>39</v>
      </c>
      <c r="M6" s="2">
        <v>4.5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15.1</v>
      </c>
      <c r="D7" s="2">
        <v>4</v>
      </c>
      <c r="E7" s="2">
        <v>11.2</v>
      </c>
      <c r="F7" s="2">
        <v>7.7</v>
      </c>
      <c r="G7" s="2">
        <v>62</v>
      </c>
      <c r="H7" s="2">
        <v>1023.4</v>
      </c>
      <c r="I7" s="2" t="s">
        <v>11</v>
      </c>
      <c r="J7" s="2">
        <v>3</v>
      </c>
      <c r="K7" s="2">
        <v>3</v>
      </c>
      <c r="L7" s="2" t="s">
        <v>41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18.7</v>
      </c>
      <c r="D8" s="2">
        <v>2.1</v>
      </c>
      <c r="E8" s="2">
        <v>13</v>
      </c>
      <c r="F8" s="2">
        <v>10</v>
      </c>
      <c r="G8" s="2">
        <v>64</v>
      </c>
      <c r="H8" s="2">
        <v>1024.5999999999999</v>
      </c>
      <c r="I8" s="2" t="s">
        <v>49</v>
      </c>
      <c r="J8" s="2">
        <v>2</v>
      </c>
      <c r="K8" s="2">
        <v>0</v>
      </c>
      <c r="L8" s="2" t="s">
        <v>58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21.8</v>
      </c>
      <c r="D9" s="2">
        <v>4</v>
      </c>
      <c r="E9" s="2">
        <v>15.6</v>
      </c>
      <c r="F9" s="2">
        <v>14.1</v>
      </c>
      <c r="G9" s="2">
        <v>85</v>
      </c>
      <c r="H9" s="2">
        <v>1019.1</v>
      </c>
      <c r="I9" s="2" t="s">
        <v>15</v>
      </c>
      <c r="J9" s="2">
        <v>1</v>
      </c>
      <c r="K9" s="2">
        <v>3</v>
      </c>
      <c r="L9" s="2" t="s">
        <v>33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21.5</v>
      </c>
      <c r="D10" s="2">
        <v>5.4</v>
      </c>
      <c r="E10" s="2">
        <v>14.3</v>
      </c>
      <c r="F10" s="2">
        <v>12.5</v>
      </c>
      <c r="G10" s="2">
        <v>90</v>
      </c>
      <c r="H10" s="2">
        <v>1006.4</v>
      </c>
      <c r="I10" s="2" t="s">
        <v>50</v>
      </c>
      <c r="J10" s="2">
        <v>2</v>
      </c>
      <c r="K10" s="2">
        <v>6</v>
      </c>
      <c r="L10" s="2" t="s">
        <v>37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22.9</v>
      </c>
      <c r="D11" s="2">
        <v>9.5</v>
      </c>
      <c r="E11" s="2">
        <v>13.8</v>
      </c>
      <c r="F11" s="2">
        <v>12.7</v>
      </c>
      <c r="G11" s="2">
        <v>90</v>
      </c>
      <c r="H11" s="2">
        <v>1006.7</v>
      </c>
      <c r="I11" s="2" t="s">
        <v>50</v>
      </c>
      <c r="J11" s="2">
        <v>2</v>
      </c>
      <c r="K11" s="2">
        <v>6</v>
      </c>
      <c r="L11" s="2" t="s">
        <v>37</v>
      </c>
      <c r="M11" s="2">
        <v>2.5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26.9</v>
      </c>
      <c r="D12" s="67">
        <v>11.8</v>
      </c>
      <c r="E12" s="2">
        <v>20.7</v>
      </c>
      <c r="F12" s="2">
        <v>19.5</v>
      </c>
      <c r="G12" s="2">
        <v>86</v>
      </c>
      <c r="H12" s="2">
        <v>1008.4</v>
      </c>
      <c r="I12" s="2" t="s">
        <v>50</v>
      </c>
      <c r="J12" s="2">
        <v>2</v>
      </c>
      <c r="K12" s="2">
        <v>4</v>
      </c>
      <c r="L12" s="2" t="s">
        <v>41</v>
      </c>
      <c r="M12" s="2">
        <v>1.5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25.6</v>
      </c>
      <c r="D13" s="2">
        <v>11.9</v>
      </c>
      <c r="E13" s="2">
        <v>16.399999999999999</v>
      </c>
      <c r="F13" s="2">
        <v>15.9</v>
      </c>
      <c r="G13" s="2">
        <v>95</v>
      </c>
      <c r="H13" s="2">
        <v>1006.7</v>
      </c>
      <c r="I13" s="2" t="s">
        <v>13</v>
      </c>
      <c r="J13" s="2">
        <v>2</v>
      </c>
      <c r="K13" s="2">
        <v>8</v>
      </c>
      <c r="L13" s="2" t="s">
        <v>36</v>
      </c>
      <c r="M13" s="2">
        <v>1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18.100000000000001</v>
      </c>
      <c r="D14" s="2">
        <v>12.3</v>
      </c>
      <c r="E14" s="2">
        <v>13.1</v>
      </c>
      <c r="F14" s="2">
        <v>12.8</v>
      </c>
      <c r="G14" s="2">
        <v>99</v>
      </c>
      <c r="H14" s="2">
        <v>1006.5</v>
      </c>
      <c r="I14" s="2" t="s">
        <v>52</v>
      </c>
      <c r="J14" s="2">
        <v>2</v>
      </c>
      <c r="K14" s="2">
        <v>8</v>
      </c>
      <c r="L14" s="2" t="s">
        <v>39</v>
      </c>
      <c r="M14" s="2">
        <v>23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16.600000000000001</v>
      </c>
      <c r="D15" s="2">
        <v>11.6</v>
      </c>
      <c r="E15" s="2">
        <v>13.5</v>
      </c>
      <c r="F15" s="2">
        <v>13.1</v>
      </c>
      <c r="G15" s="2">
        <v>95</v>
      </c>
      <c r="H15" s="2">
        <v>1004.2</v>
      </c>
      <c r="I15" s="2" t="s">
        <v>50</v>
      </c>
      <c r="J15" s="2">
        <v>3</v>
      </c>
      <c r="K15" s="2">
        <v>8</v>
      </c>
      <c r="L15" s="67" t="s">
        <v>39</v>
      </c>
      <c r="M15" s="2">
        <v>3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22.9</v>
      </c>
      <c r="D16" s="2">
        <v>10.4</v>
      </c>
      <c r="E16" s="2">
        <v>15.5</v>
      </c>
      <c r="F16" s="2">
        <v>14.1</v>
      </c>
      <c r="G16" s="2">
        <v>85</v>
      </c>
      <c r="H16" s="2">
        <v>1003.9</v>
      </c>
      <c r="I16" s="2" t="s">
        <v>52</v>
      </c>
      <c r="J16" s="2">
        <v>3</v>
      </c>
      <c r="K16" s="2">
        <v>2</v>
      </c>
      <c r="L16" s="67" t="s">
        <v>41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17</v>
      </c>
      <c r="D17" s="2">
        <v>9.6999999999999993</v>
      </c>
      <c r="E17" s="2">
        <v>11.9</v>
      </c>
      <c r="F17" s="2">
        <v>10.4</v>
      </c>
      <c r="G17" s="2">
        <v>83</v>
      </c>
      <c r="H17" s="2">
        <v>1010.6</v>
      </c>
      <c r="I17" s="2" t="s">
        <v>52</v>
      </c>
      <c r="J17" s="2">
        <v>3</v>
      </c>
      <c r="K17" s="2">
        <v>8</v>
      </c>
      <c r="L17" s="67" t="s">
        <v>39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15.5</v>
      </c>
      <c r="D18" s="2">
        <v>5.4</v>
      </c>
      <c r="E18" s="2">
        <v>8.6999999999999993</v>
      </c>
      <c r="F18" s="2">
        <v>7.5</v>
      </c>
      <c r="G18" s="2">
        <v>80</v>
      </c>
      <c r="H18" s="2">
        <v>1019.4</v>
      </c>
      <c r="I18" s="2" t="s">
        <v>12</v>
      </c>
      <c r="J18" s="2">
        <v>2</v>
      </c>
      <c r="K18" s="2">
        <v>2</v>
      </c>
      <c r="L18" s="67" t="s">
        <v>41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17.399999999999999</v>
      </c>
      <c r="D19" s="2">
        <v>3.5</v>
      </c>
      <c r="E19" s="2">
        <v>11.7</v>
      </c>
      <c r="F19" s="2">
        <v>10.9</v>
      </c>
      <c r="G19" s="2">
        <v>89</v>
      </c>
      <c r="H19" s="2">
        <v>1021.6</v>
      </c>
      <c r="I19" s="2" t="s">
        <v>14</v>
      </c>
      <c r="J19" s="2">
        <v>3</v>
      </c>
      <c r="K19" s="2">
        <v>6</v>
      </c>
      <c r="L19" s="67" t="s">
        <v>41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17.2</v>
      </c>
      <c r="D20" s="2">
        <v>4.5999999999999996</v>
      </c>
      <c r="E20" s="2">
        <v>10.8</v>
      </c>
      <c r="F20" s="2">
        <v>10.199999999999999</v>
      </c>
      <c r="G20" s="2">
        <v>88</v>
      </c>
      <c r="H20" s="2">
        <v>1020.8</v>
      </c>
      <c r="I20" s="2" t="s">
        <v>57</v>
      </c>
      <c r="J20" s="2">
        <v>3</v>
      </c>
      <c r="K20" s="2">
        <v>7</v>
      </c>
      <c r="L20" s="67" t="s">
        <v>39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19.100000000000001</v>
      </c>
      <c r="D21" s="2">
        <v>4.9000000000000004</v>
      </c>
      <c r="E21" s="2">
        <v>15.1</v>
      </c>
      <c r="F21" s="2">
        <v>12.1</v>
      </c>
      <c r="G21" s="2">
        <v>70</v>
      </c>
      <c r="H21" s="2">
        <v>1015.4</v>
      </c>
      <c r="I21" s="2" t="s">
        <v>11</v>
      </c>
      <c r="J21" s="2">
        <v>1</v>
      </c>
      <c r="K21" s="2">
        <v>2</v>
      </c>
      <c r="L21" s="67" t="s">
        <v>41</v>
      </c>
      <c r="M21" s="2">
        <v>3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15</v>
      </c>
      <c r="D22" s="2">
        <v>10.6</v>
      </c>
      <c r="E22" s="2">
        <v>12.1</v>
      </c>
      <c r="F22" s="2">
        <v>11.7</v>
      </c>
      <c r="G22" s="2">
        <v>99</v>
      </c>
      <c r="H22" s="2">
        <v>1000.8</v>
      </c>
      <c r="I22" s="2" t="s">
        <v>15</v>
      </c>
      <c r="J22" s="2">
        <v>2</v>
      </c>
      <c r="K22" s="2">
        <v>8</v>
      </c>
      <c r="L22" s="67" t="s">
        <v>39</v>
      </c>
      <c r="M22" s="2">
        <v>13.5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18.399999999999999</v>
      </c>
      <c r="D23" s="2">
        <v>9.6</v>
      </c>
      <c r="E23" s="2">
        <v>13.9</v>
      </c>
      <c r="F23" s="2">
        <v>12.9</v>
      </c>
      <c r="G23" s="2">
        <v>90</v>
      </c>
      <c r="H23" s="2">
        <v>1010.3</v>
      </c>
      <c r="I23" s="2" t="s">
        <v>51</v>
      </c>
      <c r="J23" s="2">
        <v>1</v>
      </c>
      <c r="K23" s="2">
        <v>6</v>
      </c>
      <c r="L23" s="67" t="s">
        <v>37</v>
      </c>
      <c r="M23" s="2">
        <v>2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18.399999999999999</v>
      </c>
      <c r="D24" s="2">
        <v>12</v>
      </c>
      <c r="E24" s="2">
        <v>14.3</v>
      </c>
      <c r="F24" s="2">
        <v>13.7</v>
      </c>
      <c r="G24" s="2">
        <v>95</v>
      </c>
      <c r="H24" s="2">
        <v>1011.7</v>
      </c>
      <c r="I24" s="2" t="s">
        <v>11</v>
      </c>
      <c r="J24" s="2">
        <v>2</v>
      </c>
      <c r="K24" s="2">
        <v>8</v>
      </c>
      <c r="L24" s="67" t="s">
        <v>39</v>
      </c>
      <c r="M24" s="2">
        <v>2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18</v>
      </c>
      <c r="D25" s="2">
        <v>11.8</v>
      </c>
      <c r="E25" s="2">
        <v>14.8</v>
      </c>
      <c r="F25" s="2">
        <v>14.3</v>
      </c>
      <c r="G25" s="2">
        <v>95</v>
      </c>
      <c r="H25" s="2">
        <v>1004.4</v>
      </c>
      <c r="I25" s="2" t="s">
        <v>49</v>
      </c>
      <c r="J25" s="2">
        <v>2</v>
      </c>
      <c r="K25" s="2">
        <v>8</v>
      </c>
      <c r="L25" s="67" t="s">
        <v>39</v>
      </c>
      <c r="M25" s="2">
        <v>2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16.8</v>
      </c>
      <c r="D26" s="2">
        <v>8.5</v>
      </c>
      <c r="E26" s="2">
        <v>14.6</v>
      </c>
      <c r="F26" s="2">
        <v>12.5</v>
      </c>
      <c r="G26" s="2">
        <v>79</v>
      </c>
      <c r="H26" s="2">
        <v>1005.5</v>
      </c>
      <c r="I26" s="2" t="s">
        <v>51</v>
      </c>
      <c r="J26" s="2">
        <v>2</v>
      </c>
      <c r="K26" s="2">
        <v>4</v>
      </c>
      <c r="L26" s="67" t="s">
        <v>41</v>
      </c>
      <c r="M26" s="2">
        <v>2.5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2">
        <v>18.600000000000001</v>
      </c>
      <c r="D27" s="2">
        <v>6.4</v>
      </c>
      <c r="E27" s="2">
        <v>13.5</v>
      </c>
      <c r="F27" s="2">
        <v>12.3</v>
      </c>
      <c r="G27" s="2">
        <v>90</v>
      </c>
      <c r="H27" s="2">
        <v>1017</v>
      </c>
      <c r="I27" s="2" t="s">
        <v>57</v>
      </c>
      <c r="J27" s="2">
        <v>1</v>
      </c>
      <c r="K27" s="2">
        <v>6</v>
      </c>
      <c r="L27" s="67" t="s">
        <v>41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71">
        <v>18.5</v>
      </c>
      <c r="D28" s="2">
        <v>7</v>
      </c>
      <c r="E28" s="71">
        <v>13.8</v>
      </c>
      <c r="F28" s="2">
        <v>12.7</v>
      </c>
      <c r="G28" s="2">
        <v>90</v>
      </c>
      <c r="H28" s="2">
        <v>1021.4</v>
      </c>
      <c r="I28" s="2" t="s">
        <v>52</v>
      </c>
      <c r="J28" s="2">
        <v>3</v>
      </c>
      <c r="K28" s="2">
        <v>0</v>
      </c>
      <c r="L28" s="67" t="s">
        <v>58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13.2</v>
      </c>
      <c r="D29" s="2">
        <v>6.9</v>
      </c>
      <c r="E29" s="2">
        <v>9.6</v>
      </c>
      <c r="F29" s="2">
        <v>9.1999999999999993</v>
      </c>
      <c r="G29" s="2">
        <v>94</v>
      </c>
      <c r="H29" s="2">
        <v>1018.2</v>
      </c>
      <c r="I29" s="67" t="s">
        <v>12</v>
      </c>
      <c r="J29" s="2">
        <v>2</v>
      </c>
      <c r="K29" s="2">
        <v>8</v>
      </c>
      <c r="L29" s="67" t="s">
        <v>37</v>
      </c>
      <c r="M29" s="2">
        <v>0.75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15.3</v>
      </c>
      <c r="D30" s="2">
        <v>8.6999999999999993</v>
      </c>
      <c r="E30" s="2">
        <v>12.3</v>
      </c>
      <c r="F30" s="2">
        <v>11.1</v>
      </c>
      <c r="G30" s="2">
        <v>83</v>
      </c>
      <c r="H30" s="2">
        <v>1015.3</v>
      </c>
      <c r="I30" s="67" t="s">
        <v>51</v>
      </c>
      <c r="J30" s="2">
        <v>2</v>
      </c>
      <c r="K30" s="2">
        <v>7</v>
      </c>
      <c r="L30" s="67" t="s">
        <v>39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20.2</v>
      </c>
      <c r="D31" s="2">
        <v>4.7</v>
      </c>
      <c r="E31" s="2">
        <v>14.9</v>
      </c>
      <c r="F31" s="2">
        <v>12.7</v>
      </c>
      <c r="G31" s="2">
        <v>80</v>
      </c>
      <c r="H31" s="2">
        <v>1017.2</v>
      </c>
      <c r="I31" s="67" t="s">
        <v>50</v>
      </c>
      <c r="J31" s="2">
        <v>1</v>
      </c>
      <c r="K31" s="2">
        <v>3</v>
      </c>
      <c r="L31" s="67" t="s">
        <v>41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19.8</v>
      </c>
      <c r="D32" s="2">
        <v>7.4</v>
      </c>
      <c r="E32" s="2">
        <v>15</v>
      </c>
      <c r="F32" s="2">
        <v>13.5</v>
      </c>
      <c r="G32" s="2">
        <v>85</v>
      </c>
      <c r="H32" s="2">
        <v>1015.1</v>
      </c>
      <c r="I32" s="67" t="s">
        <v>50</v>
      </c>
      <c r="J32" s="2">
        <v>2</v>
      </c>
      <c r="K32" s="2">
        <v>3</v>
      </c>
      <c r="L32" s="67" t="s">
        <v>41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19.100000000000001</v>
      </c>
      <c r="D33" s="2">
        <v>7</v>
      </c>
      <c r="E33" s="2">
        <v>13.8</v>
      </c>
      <c r="F33" s="2">
        <v>12.5</v>
      </c>
      <c r="G33" s="2">
        <v>85</v>
      </c>
      <c r="H33" s="2">
        <v>1013.7</v>
      </c>
      <c r="I33" s="67" t="s">
        <v>52</v>
      </c>
      <c r="J33" s="2">
        <v>2</v>
      </c>
      <c r="K33" s="2">
        <v>3</v>
      </c>
      <c r="L33" s="67" t="s">
        <v>41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19</v>
      </c>
      <c r="D34" s="2">
        <v>10.5</v>
      </c>
      <c r="E34" s="2">
        <v>11.4</v>
      </c>
      <c r="F34" s="2">
        <v>11</v>
      </c>
      <c r="G34" s="2">
        <v>95</v>
      </c>
      <c r="H34" s="68">
        <v>1023.1</v>
      </c>
      <c r="I34" s="67" t="s">
        <v>12</v>
      </c>
      <c r="J34" s="2">
        <v>2</v>
      </c>
      <c r="K34" s="2">
        <v>8</v>
      </c>
      <c r="L34" s="67" t="s">
        <v>37</v>
      </c>
      <c r="M34" s="2">
        <v>0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2">
        <v>15.1</v>
      </c>
      <c r="D35" s="2">
        <v>9.1</v>
      </c>
      <c r="E35" s="2">
        <v>13.3</v>
      </c>
      <c r="F35" s="2">
        <v>12.9</v>
      </c>
      <c r="G35" s="2"/>
      <c r="H35" s="68">
        <v>1022.5</v>
      </c>
      <c r="I35" s="2" t="s">
        <v>52</v>
      </c>
      <c r="J35" s="2">
        <v>3</v>
      </c>
      <c r="K35" s="2">
        <v>8</v>
      </c>
      <c r="L35" s="2" t="s">
        <v>37</v>
      </c>
      <c r="M35" s="2">
        <v>4</v>
      </c>
      <c r="N35" s="2">
        <v>0</v>
      </c>
      <c r="O35" s="5"/>
    </row>
    <row r="36" spans="1:15" x14ac:dyDescent="0.2">
      <c r="B36" s="51" t="s">
        <v>44</v>
      </c>
      <c r="H36" s="16"/>
      <c r="M36" s="69"/>
      <c r="N36" s="70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AVERAGE(C5:C35)</f>
        <v>18.42258064516129</v>
      </c>
      <c r="D38" s="17">
        <f>AVERAGE(D5:D35)</f>
        <v>7.8580645161290326</v>
      </c>
      <c r="E38" s="17">
        <f>AVERAGE(E5:E35)</f>
        <v>13.477419354838711</v>
      </c>
      <c r="F38" s="17"/>
      <c r="G38" s="17">
        <f>AVERAGE(G5:G35)</f>
        <v>86.166666666666671</v>
      </c>
      <c r="H38" s="18">
        <f>AVERAGE(H5:H35)</f>
        <v>1014</v>
      </c>
      <c r="I38" s="19"/>
      <c r="J38" s="20">
        <f>AVERAGE(J5:J35)</f>
        <v>2.161290322580645</v>
      </c>
      <c r="K38" s="21">
        <f>AVERAGE(K5:K35)</f>
        <v>5.258064516129032</v>
      </c>
      <c r="L38" s="19"/>
      <c r="M38" s="64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MAX(C5:C35)</f>
        <v>26.9</v>
      </c>
      <c r="D39" s="22">
        <f>MAX(D5:D35)</f>
        <v>12.3</v>
      </c>
      <c r="E39" s="22">
        <f>MAX(E5:E35)</f>
        <v>20.7</v>
      </c>
      <c r="F39" s="22"/>
      <c r="G39" s="22">
        <f>MAX(G5:G35)</f>
        <v>99</v>
      </c>
      <c r="H39" s="23">
        <f>MAX(H5:H35)</f>
        <v>1024.9000000000001</v>
      </c>
      <c r="I39" s="24"/>
      <c r="J39" s="25">
        <f>MAX(J5:J35)</f>
        <v>3</v>
      </c>
      <c r="K39" s="26">
        <f>MAX(K5:K35)</f>
        <v>8</v>
      </c>
      <c r="L39" s="24"/>
      <c r="M39" s="65">
        <f>SUM(M5:M35)</f>
        <v>65.5</v>
      </c>
      <c r="N39" s="59">
        <f>SUM(N5:N35)</f>
        <v>0</v>
      </c>
    </row>
    <row r="40" spans="1:15" ht="20.25" customHeight="1" thickBot="1" x14ac:dyDescent="0.3">
      <c r="B40" s="15" t="s">
        <v>26</v>
      </c>
      <c r="C40" s="27">
        <f>MIN(C5:C35)</f>
        <v>13.2</v>
      </c>
      <c r="D40" s="27">
        <f>MIN(D5:D35)</f>
        <v>1.9</v>
      </c>
      <c r="E40" s="27">
        <f>MIN(E5:E35)</f>
        <v>8.6999999999999993</v>
      </c>
      <c r="F40" s="27"/>
      <c r="G40" s="27">
        <f>MIN(G5:G35)</f>
        <v>62</v>
      </c>
      <c r="H40" s="28">
        <f>MIN(H5:H35)</f>
        <v>1000.8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J43" s="49" t="s">
        <v>22</v>
      </c>
      <c r="K43" s="50">
        <f>COUNTIF(L5:L35,"C.")</f>
        <v>2</v>
      </c>
    </row>
    <row r="44" spans="1:15" x14ac:dyDescent="0.2">
      <c r="J44" s="48" t="s">
        <v>33</v>
      </c>
      <c r="K44" s="38">
        <f>COUNTIF(L5:L35,"Ci.")</f>
        <v>2</v>
      </c>
    </row>
    <row r="45" spans="1:15" x14ac:dyDescent="0.2"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1</v>
      </c>
    </row>
    <row r="48" spans="1:15" x14ac:dyDescent="0.2">
      <c r="J48" s="39" t="s">
        <v>37</v>
      </c>
      <c r="K48" s="40">
        <f>COUNTIF(L5:L35,"As.")</f>
        <v>6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9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11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29</v>
      </c>
    </row>
    <row r="55" spans="10:11" ht="20.25" customHeight="1" x14ac:dyDescent="0.2"/>
    <row r="191" spans="2:3" ht="13.5" thickBot="1" x14ac:dyDescent="0.25"/>
    <row r="192" spans="2:3" x14ac:dyDescent="0.2">
      <c r="B192" s="36" t="s">
        <v>28</v>
      </c>
      <c r="C192" s="37" t="s">
        <v>29</v>
      </c>
    </row>
    <row r="193" spans="2:14" x14ac:dyDescent="0.2">
      <c r="B193" s="52">
        <v>0</v>
      </c>
      <c r="C193" s="40">
        <f>COUNTIF(I5:I35,"0")</f>
        <v>0</v>
      </c>
      <c r="E193"/>
      <c r="F193"/>
    </row>
    <row r="194" spans="2:14" x14ac:dyDescent="0.2">
      <c r="B194" s="53" t="s">
        <v>12</v>
      </c>
      <c r="C194" s="40">
        <f>COUNTIF(I5:I35,"N")</f>
        <v>3</v>
      </c>
      <c r="E194"/>
      <c r="F194"/>
    </row>
    <row r="195" spans="2:14" x14ac:dyDescent="0.2">
      <c r="B195" s="54" t="s">
        <v>52</v>
      </c>
      <c r="C195" s="40">
        <f>COUNTIF(I5:I35,"NNE")</f>
        <v>6</v>
      </c>
      <c r="E195"/>
      <c r="F195"/>
    </row>
    <row r="196" spans="2:14" x14ac:dyDescent="0.2">
      <c r="B196" s="53" t="s">
        <v>13</v>
      </c>
      <c r="C196" s="40">
        <f>COUNTIF(I5:I35,"NE")</f>
        <v>1</v>
      </c>
      <c r="E196"/>
      <c r="F196"/>
      <c r="L196" s="9"/>
      <c r="N196"/>
    </row>
    <row r="197" spans="2:14" x14ac:dyDescent="0.2">
      <c r="B197" s="54" t="s">
        <v>50</v>
      </c>
      <c r="C197" s="40">
        <f>COUNTIF(I5:I35,"ENE")</f>
        <v>6</v>
      </c>
      <c r="E197"/>
      <c r="F197"/>
      <c r="L197" s="9"/>
      <c r="N197"/>
    </row>
    <row r="198" spans="2:14" x14ac:dyDescent="0.2">
      <c r="B198" s="53" t="s">
        <v>17</v>
      </c>
      <c r="C198" s="40">
        <f>COUNTIF(I5:I35,"E")</f>
        <v>0</v>
      </c>
      <c r="E198"/>
      <c r="F198"/>
      <c r="L198" s="9"/>
      <c r="N198"/>
    </row>
    <row r="199" spans="2:14" x14ac:dyDescent="0.2">
      <c r="B199" s="55" t="s">
        <v>47</v>
      </c>
      <c r="C199" s="40">
        <f>COUNTIF(I5:I35,"ESE")</f>
        <v>0</v>
      </c>
      <c r="E199"/>
      <c r="F199"/>
      <c r="L199" s="9"/>
      <c r="N199"/>
    </row>
    <row r="200" spans="2:14" x14ac:dyDescent="0.2">
      <c r="B200" s="53" t="s">
        <v>16</v>
      </c>
      <c r="C200" s="40">
        <f>COUNTIF(I5:I35,"SE")</f>
        <v>0</v>
      </c>
      <c r="E200"/>
      <c r="F200"/>
      <c r="L200" s="9"/>
      <c r="N200"/>
    </row>
    <row r="201" spans="2:14" x14ac:dyDescent="0.2">
      <c r="B201" s="55" t="s">
        <v>53</v>
      </c>
      <c r="C201" s="40">
        <f>COUNTIF(I5:I35,"SSE")</f>
        <v>0</v>
      </c>
      <c r="E201"/>
      <c r="F201"/>
      <c r="L201" s="9"/>
      <c r="N201"/>
    </row>
    <row r="202" spans="2:14" x14ac:dyDescent="0.2">
      <c r="B202" s="53" t="s">
        <v>15</v>
      </c>
      <c r="C202" s="40">
        <f>COUNTIF(I5:I35,"S")</f>
        <v>2</v>
      </c>
      <c r="E202"/>
      <c r="F202"/>
      <c r="L202" s="9"/>
      <c r="N202"/>
    </row>
    <row r="203" spans="2:14" x14ac:dyDescent="0.2">
      <c r="B203" s="55" t="s">
        <v>49</v>
      </c>
      <c r="C203" s="40">
        <f>COUNTIF(I5:I35,"SSW")</f>
        <v>2</v>
      </c>
      <c r="E203"/>
      <c r="F203"/>
      <c r="L203" s="9"/>
      <c r="N203"/>
    </row>
    <row r="204" spans="2:14" x14ac:dyDescent="0.2">
      <c r="B204" s="53" t="s">
        <v>10</v>
      </c>
      <c r="C204" s="40">
        <f>COUNTIF(I5:I35,"SW")</f>
        <v>2</v>
      </c>
      <c r="E204"/>
      <c r="F204"/>
      <c r="L204" s="9"/>
      <c r="N204"/>
    </row>
    <row r="205" spans="2:14" x14ac:dyDescent="0.2">
      <c r="B205" s="55" t="s">
        <v>48</v>
      </c>
      <c r="C205" s="40">
        <f>COUNTIF(I5:I35,"WSW")</f>
        <v>0</v>
      </c>
      <c r="L205" s="9"/>
      <c r="N205"/>
    </row>
    <row r="206" spans="2:14" x14ac:dyDescent="0.2">
      <c r="B206" s="53" t="s">
        <v>11</v>
      </c>
      <c r="C206" s="40">
        <f>COUNTIF(I5:I35,"W")</f>
        <v>3</v>
      </c>
      <c r="L206" s="9"/>
      <c r="N206"/>
    </row>
    <row r="207" spans="2:14" x14ac:dyDescent="0.2">
      <c r="B207" s="55" t="s">
        <v>51</v>
      </c>
      <c r="C207" s="40">
        <f>COUNTIF(I5:I35,"WNW")</f>
        <v>3</v>
      </c>
      <c r="L207" s="9"/>
      <c r="N207"/>
    </row>
    <row r="208" spans="2:14" x14ac:dyDescent="0.2">
      <c r="B208" s="56" t="s">
        <v>14</v>
      </c>
      <c r="C208" s="40">
        <f>COUNTIF(I5:I35,"NW")</f>
        <v>1</v>
      </c>
    </row>
    <row r="209" spans="2:3" ht="13.5" thickBot="1" x14ac:dyDescent="0.25">
      <c r="B209" s="55" t="s">
        <v>57</v>
      </c>
      <c r="C209" s="38">
        <f>COUNTIF(I5:I35,"NNW")</f>
        <v>2</v>
      </c>
    </row>
    <row r="210" spans="2:3" ht="13.5" thickBot="1" x14ac:dyDescent="0.25">
      <c r="B210" s="43" t="s">
        <v>30</v>
      </c>
      <c r="C210" s="50">
        <f>SUM(C194:C209)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2016-06-10T13:23:21Z</dcterms:modified>
</cp:coreProperties>
</file>